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Datumsfunktionen/"/>
    </mc:Choice>
  </mc:AlternateContent>
  <bookViews>
    <workbookView xWindow="1120" yWindow="460" windowWidth="32480" windowHeight="20540" tabRatio="740"/>
  </bookViews>
  <sheets>
    <sheet name="Grundlagen" sheetId="9" r:id="rId1"/>
    <sheet name="Datumsfunktionen" sheetId="10" r:id="rId2"/>
  </sheets>
  <definedNames>
    <definedName name="Abreise">#REF!</definedName>
    <definedName name="Anreise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0" l="1"/>
  <c r="C19" i="10"/>
  <c r="C18" i="10"/>
  <c r="C49" i="9"/>
  <c r="C28" i="9"/>
  <c r="B24" i="9"/>
  <c r="G30" i="10"/>
  <c r="J30" i="10"/>
  <c r="G38" i="10"/>
  <c r="J38" i="10"/>
  <c r="G39" i="10"/>
  <c r="J39" i="10"/>
  <c r="G40" i="10"/>
  <c r="J40" i="10"/>
  <c r="G41" i="10"/>
  <c r="J41" i="10"/>
  <c r="G42" i="10"/>
  <c r="J42" i="10"/>
  <c r="G43" i="10"/>
  <c r="J43" i="10"/>
  <c r="J31" i="10"/>
  <c r="J32" i="10"/>
  <c r="J33" i="10"/>
  <c r="J34" i="10"/>
  <c r="J35" i="10"/>
  <c r="J36" i="10"/>
  <c r="J37" i="10"/>
  <c r="G32" i="10"/>
  <c r="G33" i="10"/>
  <c r="G34" i="10"/>
  <c r="G35" i="10"/>
  <c r="G36" i="10"/>
  <c r="G37" i="10"/>
  <c r="G31" i="10"/>
  <c r="I4" i="10"/>
  <c r="H4" i="10"/>
  <c r="I6" i="10"/>
  <c r="H6" i="10"/>
  <c r="I7" i="10"/>
  <c r="H7" i="10"/>
  <c r="I8" i="10"/>
  <c r="H8" i="10"/>
  <c r="I12" i="10"/>
  <c r="H12" i="10"/>
  <c r="I13" i="10"/>
  <c r="H13" i="10"/>
  <c r="I14" i="10"/>
  <c r="H14" i="10"/>
  <c r="I32" i="10"/>
  <c r="H32" i="10"/>
  <c r="I33" i="10"/>
  <c r="H33" i="10"/>
  <c r="I34" i="10"/>
  <c r="H34" i="10"/>
  <c r="I35" i="10"/>
  <c r="H35" i="10"/>
  <c r="F53" i="9"/>
  <c r="F7" i="9"/>
  <c r="F8" i="9"/>
  <c r="F6" i="9"/>
  <c r="F52" i="9"/>
  <c r="G53" i="9"/>
  <c r="G24" i="9"/>
  <c r="F24" i="9"/>
  <c r="G29" i="9"/>
  <c r="F29" i="9"/>
  <c r="G40" i="9"/>
  <c r="F40" i="9"/>
  <c r="D11" i="9"/>
  <c r="D12" i="9"/>
  <c r="D13" i="9"/>
  <c r="G30" i="9"/>
  <c r="G31" i="9"/>
  <c r="F31" i="9"/>
  <c r="G32" i="9"/>
  <c r="F30" i="9"/>
  <c r="G33" i="9"/>
  <c r="F32" i="9"/>
  <c r="F33" i="9"/>
  <c r="F57" i="9"/>
  <c r="G34" i="9"/>
  <c r="F34" i="9"/>
</calcChain>
</file>

<file path=xl/sharedStrings.xml><?xml version="1.0" encoding="utf-8"?>
<sst xmlns="http://schemas.openxmlformats.org/spreadsheetml/2006/main" count="94" uniqueCount="88">
  <si>
    <t>Typ1: Sonntag=1 bis Samstag = 7</t>
  </si>
  <si>
    <t>In 2 Tagen und 2 Stunden</t>
  </si>
  <si>
    <t>Es fehlen noch</t>
  </si>
  <si>
    <t>Art der Zeitangabe</t>
  </si>
  <si>
    <t>Anzeige</t>
  </si>
  <si>
    <t>Interne Dezimalzahl</t>
  </si>
  <si>
    <t>Datum</t>
  </si>
  <si>
    <t>Uhrzeit</t>
  </si>
  <si>
    <t>Datum und Uhrzeit</t>
  </si>
  <si>
    <t>Datums- und Zeitangaben</t>
  </si>
  <si>
    <t>Die Rechnung ist innerhalb von 10 Tagen zu begleichen</t>
  </si>
  <si>
    <t>Beispiel 1:</t>
  </si>
  <si>
    <t>Beispiel 2:</t>
  </si>
  <si>
    <r>
      <t>4</t>
    </r>
    <r>
      <rPr>
        <sz val="10"/>
        <color indexed="10"/>
        <rFont val="Arial"/>
        <family val="2"/>
      </rPr>
      <t xml:space="preserve"> + 7 (7 Tage Später)</t>
    </r>
  </si>
  <si>
    <r>
      <t>4</t>
    </r>
    <r>
      <rPr>
        <sz val="10"/>
        <color indexed="10"/>
        <rFont val="Arial"/>
        <family val="2"/>
      </rPr>
      <t xml:space="preserve"> + 2 + "</t>
    </r>
    <r>
      <rPr>
        <sz val="10"/>
        <color indexed="10"/>
        <rFont val="Arial"/>
        <family val="2"/>
      </rPr>
      <t>2:00</t>
    </r>
    <r>
      <rPr>
        <sz val="10"/>
        <color indexed="10"/>
        <rFont val="Arial"/>
        <family val="2"/>
      </rPr>
      <t>" (2 Tage und 2 Stunden später)</t>
    </r>
  </si>
  <si>
    <t>Begleichen innert 10 Tagen</t>
  </si>
  <si>
    <r>
      <t>4</t>
    </r>
    <r>
      <rPr>
        <sz val="10"/>
        <color indexed="10"/>
        <rFont val="Arial"/>
        <family val="2"/>
      </rPr>
      <t xml:space="preserve"> + 10 (10 Tage Später)</t>
    </r>
  </si>
  <si>
    <t>ITK Stunden, jede Woche:</t>
  </si>
  <si>
    <t>Beispiel 3:</t>
  </si>
  <si>
    <r>
      <t xml:space="preserve">Einfache Berechnungen </t>
    </r>
    <r>
      <rPr>
        <sz val="12"/>
        <color indexed="10"/>
        <rFont val="Arial"/>
        <family val="2"/>
      </rPr>
      <t>(Einen Zeitpunkt ermitteln)</t>
    </r>
  </si>
  <si>
    <r>
      <t xml:space="preserve">Einfache Berechnungen </t>
    </r>
    <r>
      <rPr>
        <sz val="12"/>
        <color indexed="10"/>
        <rFont val="Arial"/>
        <family val="2"/>
      </rPr>
      <t>(Einen Zeitraum berechnen)</t>
    </r>
  </si>
  <si>
    <r>
      <t>4</t>
    </r>
    <r>
      <rPr>
        <sz val="10"/>
        <color indexed="10"/>
        <rFont val="Arial"/>
        <family val="2"/>
      </rPr>
      <t xml:space="preserve"> Datum - Datum (Das Resultat in Zahl formatieren!!!!)</t>
    </r>
  </si>
  <si>
    <t>Soviele Tage fehlen bis zum Praktikum</t>
  </si>
  <si>
    <t>Heute</t>
  </si>
  <si>
    <t>Anfang des Praktikums</t>
  </si>
  <si>
    <t>Tagen</t>
  </si>
  <si>
    <t>Wochen</t>
  </si>
  <si>
    <t>Das heutige Datum</t>
  </si>
  <si>
    <t>Den Tag im Monat bestimmen</t>
  </si>
  <si>
    <t>Typ3: Montag=0 bis Sonntag=6</t>
  </si>
  <si>
    <t>Typ2: Montag=1 bis Sonntag=7</t>
  </si>
  <si>
    <t>Datumsfunktionen</t>
  </si>
  <si>
    <t>Geburtsdatum:</t>
  </si>
  <si>
    <t>Alter</t>
  </si>
  <si>
    <t>In Tagen</t>
  </si>
  <si>
    <t>In Wochen</t>
  </si>
  <si>
    <t>In Jahren</t>
  </si>
  <si>
    <t>Jahr</t>
  </si>
  <si>
    <t>TOT Punkte</t>
  </si>
  <si>
    <t>MAXIMALE
Punkte</t>
  </si>
  <si>
    <t>Monat</t>
  </si>
  <si>
    <t>Alter in Jahren</t>
  </si>
  <si>
    <t>Alter in Monaten</t>
  </si>
  <si>
    <t>Name</t>
  </si>
  <si>
    <t>Geburtstag</t>
  </si>
  <si>
    <t>Weber</t>
  </si>
  <si>
    <t>Braun</t>
  </si>
  <si>
    <t>Thomann</t>
  </si>
  <si>
    <t>Maurer</t>
  </si>
  <si>
    <t>Ramseier</t>
  </si>
  <si>
    <t>Brunner</t>
  </si>
  <si>
    <t>In Monaten</t>
  </si>
  <si>
    <t>Alter in Tagen</t>
  </si>
  <si>
    <t>europäische Variante</t>
  </si>
  <si>
    <t>Typ 21</t>
  </si>
  <si>
    <t>Typ 22</t>
  </si>
  <si>
    <t>Typ 23</t>
  </si>
  <si>
    <t>Typ 2</t>
  </si>
  <si>
    <t>Kalenderwoche Schweiz: Typ 21</t>
  </si>
  <si>
    <t>BEMERKUNG KALENDERWOCHE</t>
  </si>
  <si>
    <t>DATUM</t>
  </si>
  <si>
    <t>Rechnen mit Datum und Zeit</t>
  </si>
  <si>
    <t>=HEUTE()</t>
  </si>
  <si>
    <t>=JAHR(Zahl)</t>
  </si>
  <si>
    <t>Die Jahreszahl der Zelle C4 bestimmen</t>
  </si>
  <si>
    <t>Die Monatszahl der Zelle C4 bestimmen</t>
  </si>
  <si>
    <t>=MONAT(Zahl)</t>
  </si>
  <si>
    <t>=TAG(Zahl)</t>
  </si>
  <si>
    <t>=WOCHENTAG(Zahl;Typ)</t>
  </si>
  <si>
    <t>Den Wochentag der Zelle C4 bestimmen</t>
  </si>
  <si>
    <t>Mit unterschiedliche Typen</t>
  </si>
  <si>
    <t>=DATUM(Jahr;Monat;Tag)</t>
  </si>
  <si>
    <t>beliebiges Datum eingeben</t>
  </si>
  <si>
    <t>beliebige Uhrzeit eingeben</t>
  </si>
  <si>
    <t>Datum und Uhrzeit eingeben</t>
  </si>
  <si>
    <t>und</t>
  </si>
  <si>
    <t>TAGE</t>
  </si>
  <si>
    <r>
      <t>=WOCHENTAG(</t>
    </r>
    <r>
      <rPr>
        <sz val="10"/>
        <color indexed="205"/>
        <rFont val="Arial"/>
      </rPr>
      <t>C4</t>
    </r>
    <r>
      <rPr>
        <sz val="10"/>
        <rFont val="Arial"/>
      </rPr>
      <t>;1)</t>
    </r>
  </si>
  <si>
    <r>
      <t>=WOCHENTAG(</t>
    </r>
    <r>
      <rPr>
        <sz val="10"/>
        <color indexed="205"/>
        <rFont val="Arial"/>
      </rPr>
      <t>C4</t>
    </r>
    <r>
      <rPr>
        <sz val="10"/>
        <rFont val="Arial"/>
      </rPr>
      <t>;2)</t>
    </r>
  </si>
  <si>
    <t>Mit separatem Jahr, Monat und Tag ein Datum zusammensetzen</t>
  </si>
  <si>
    <t>=DATUM (C20;C19:C18)</t>
  </si>
  <si>
    <t>TAG</t>
  </si>
  <si>
    <t xml:space="preserve">=KALENDERWOCHE(B28;21) </t>
  </si>
  <si>
    <t>Typ: 21 steht für die europäische variante</t>
  </si>
  <si>
    <t>Kalenderwoche berechnen</t>
  </si>
  <si>
    <t>=DATEDIF(Geburtstdatum;HEUTE();"Y")</t>
  </si>
  <si>
    <t>=DATEDIF(Geburtstdatum;HEUTE();"m")</t>
  </si>
  <si>
    <t>=KALENDERWOCHE(B28)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</si>
</sst>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.0000"/>
    <numFmt numFmtId="166" formatCode="[$-F800]dddd\,\ mmmm\ dd\,\ yyyy"/>
    <numFmt numFmtId="167" formatCode="d/m/yy\ h:mm;@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Webdings"/>
      <family val="1"/>
    </font>
    <font>
      <sz val="9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indexed="205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6" xfId="0" applyNumberFormat="1" applyBorder="1"/>
    <xf numFmtId="165" fontId="0" fillId="0" borderId="8" xfId="0" applyNumberFormat="1" applyBorder="1"/>
    <xf numFmtId="0" fontId="0" fillId="0" borderId="2" xfId="0" applyBorder="1"/>
    <xf numFmtId="0" fontId="6" fillId="2" borderId="0" xfId="0" applyFont="1" applyFill="1"/>
    <xf numFmtId="0" fontId="0" fillId="2" borderId="0" xfId="0" applyFill="1"/>
    <xf numFmtId="0" fontId="0" fillId="0" borderId="4" xfId="0" applyBorder="1"/>
    <xf numFmtId="0" fontId="4" fillId="0" borderId="0" xfId="0" applyFont="1"/>
    <xf numFmtId="0" fontId="7" fillId="0" borderId="0" xfId="0" applyFont="1"/>
    <xf numFmtId="49" fontId="8" fillId="0" borderId="0" xfId="0" applyNumberFormat="1" applyFont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3" borderId="0" xfId="0" applyFont="1" applyFill="1"/>
    <xf numFmtId="0" fontId="0" fillId="0" borderId="17" xfId="0" applyBorder="1"/>
    <xf numFmtId="0" fontId="0" fillId="0" borderId="18" xfId="0" applyBorder="1"/>
    <xf numFmtId="0" fontId="10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4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Border="1"/>
    <xf numFmtId="0" fontId="0" fillId="3" borderId="18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4" borderId="0" xfId="0" applyFill="1"/>
    <xf numFmtId="0" fontId="11" fillId="5" borderId="0" xfId="0" applyFont="1" applyFill="1"/>
    <xf numFmtId="0" fontId="12" fillId="5" borderId="0" xfId="0" applyFont="1" applyFill="1"/>
    <xf numFmtId="14" fontId="11" fillId="5" borderId="0" xfId="0" applyNumberFormat="1" applyFont="1" applyFill="1"/>
    <xf numFmtId="20" fontId="11" fillId="5" borderId="0" xfId="0" applyNumberFormat="1" applyFont="1" applyFill="1"/>
    <xf numFmtId="22" fontId="11" fillId="5" borderId="9" xfId="0" applyNumberFormat="1" applyFont="1" applyFill="1" applyBorder="1" applyProtection="1">
      <protection locked="0"/>
    </xf>
    <xf numFmtId="0" fontId="2" fillId="0" borderId="0" xfId="0" applyFont="1" applyFill="1"/>
    <xf numFmtId="0" fontId="0" fillId="0" borderId="0" xfId="0" applyFill="1" applyAlignment="1">
      <alignment horizontal="left"/>
    </xf>
    <xf numFmtId="166" fontId="11" fillId="5" borderId="0" xfId="0" applyNumberFormat="1" applyFont="1" applyFill="1"/>
    <xf numFmtId="0" fontId="0" fillId="6" borderId="0" xfId="0" applyFill="1"/>
    <xf numFmtId="167" fontId="11" fillId="5" borderId="0" xfId="0" applyNumberFormat="1" applyFont="1" applyFill="1"/>
    <xf numFmtId="1" fontId="11" fillId="5" borderId="0" xfId="0" applyNumberFormat="1" applyFont="1" applyFill="1"/>
    <xf numFmtId="0" fontId="2" fillId="0" borderId="0" xfId="0" applyFont="1" applyBorder="1"/>
    <xf numFmtId="0" fontId="0" fillId="0" borderId="0" xfId="0" applyFill="1" applyBorder="1" applyProtection="1">
      <protection locked="0"/>
    </xf>
    <xf numFmtId="0" fontId="2" fillId="0" borderId="21" xfId="0" applyFont="1" applyBorder="1" applyAlignment="1">
      <alignment wrapText="1"/>
    </xf>
    <xf numFmtId="0" fontId="0" fillId="4" borderId="0" xfId="0" applyFill="1" applyAlignment="1">
      <alignment wrapText="1"/>
    </xf>
    <xf numFmtId="166" fontId="0" fillId="0" borderId="7" xfId="0" applyNumberFormat="1" applyBorder="1" applyProtection="1">
      <protection locked="0"/>
    </xf>
    <xf numFmtId="167" fontId="0" fillId="0" borderId="19" xfId="0" applyNumberFormat="1" applyFill="1" applyBorder="1" applyProtection="1">
      <protection locked="0"/>
    </xf>
    <xf numFmtId="14" fontId="0" fillId="0" borderId="17" xfId="0" applyNumberFormat="1" applyBorder="1" applyProtection="1">
      <protection locked="0"/>
    </xf>
    <xf numFmtId="14" fontId="0" fillId="0" borderId="16" xfId="0" applyNumberFormat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22" xfId="0" applyNumberFormat="1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right"/>
      <protection locked="0"/>
    </xf>
    <xf numFmtId="0" fontId="0" fillId="3" borderId="23" xfId="0" applyNumberFormat="1" applyFill="1" applyBorder="1" applyProtection="1">
      <protection locked="0"/>
    </xf>
    <xf numFmtId="0" fontId="0" fillId="3" borderId="17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10" fillId="0" borderId="0" xfId="0" applyFont="1"/>
    <xf numFmtId="0" fontId="13" fillId="7" borderId="0" xfId="0" applyFont="1" applyFill="1"/>
    <xf numFmtId="0" fontId="0" fillId="0" borderId="5" xfId="0" applyFill="1" applyBorder="1"/>
    <xf numFmtId="14" fontId="0" fillId="3" borderId="8" xfId="0" applyNumberFormat="1" applyFill="1" applyBorder="1" applyProtection="1"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10" fillId="0" borderId="16" xfId="0" applyFont="1" applyBorder="1"/>
    <xf numFmtId="0" fontId="13" fillId="7" borderId="0" xfId="0" applyFont="1" applyFill="1" applyBorder="1"/>
    <xf numFmtId="0" fontId="0" fillId="0" borderId="0" xfId="0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0" fillId="0" borderId="5" xfId="0" applyNumberFormat="1" applyBorder="1"/>
    <xf numFmtId="0" fontId="0" fillId="3" borderId="1" xfId="0" applyFill="1" applyBorder="1"/>
    <xf numFmtId="0" fontId="0" fillId="3" borderId="6" xfId="0" applyFill="1" applyBorder="1"/>
    <xf numFmtId="14" fontId="0" fillId="0" borderId="7" xfId="0" applyNumberFormat="1" applyBorder="1"/>
    <xf numFmtId="0" fontId="0" fillId="3" borderId="9" xfId="0" applyFill="1" applyBorder="1"/>
    <xf numFmtId="0" fontId="0" fillId="3" borderId="8" xfId="0" applyFill="1" applyBorder="1"/>
    <xf numFmtId="14" fontId="10" fillId="0" borderId="7" xfId="0" applyNumberFormat="1" applyFont="1" applyFill="1" applyBorder="1"/>
    <xf numFmtId="0" fontId="14" fillId="7" borderId="0" xfId="0" applyFont="1" applyFill="1"/>
    <xf numFmtId="0" fontId="0" fillId="7" borderId="6" xfId="0" applyNumberFormat="1" applyFill="1" applyBorder="1" applyProtection="1">
      <protection locked="0"/>
    </xf>
    <xf numFmtId="0" fontId="1" fillId="0" borderId="0" xfId="0" applyFont="1"/>
    <xf numFmtId="0" fontId="0" fillId="8" borderId="0" xfId="0" applyFill="1"/>
    <xf numFmtId="0" fontId="0" fillId="0" borderId="24" xfId="0" applyBorder="1"/>
    <xf numFmtId="0" fontId="0" fillId="0" borderId="19" xfId="0" applyFill="1" applyBorder="1"/>
    <xf numFmtId="0" fontId="11" fillId="0" borderId="19" xfId="0" applyFont="1" applyFill="1" applyBorder="1"/>
    <xf numFmtId="1" fontId="11" fillId="0" borderId="19" xfId="0" applyNumberFormat="1" applyFont="1" applyFill="1" applyBorder="1"/>
    <xf numFmtId="166" fontId="0" fillId="0" borderId="25" xfId="0" applyNumberFormat="1" applyFill="1" applyBorder="1"/>
    <xf numFmtId="0" fontId="0" fillId="0" borderId="26" xfId="0" applyFill="1" applyBorder="1"/>
    <xf numFmtId="0" fontId="11" fillId="0" borderId="26" xfId="0" applyFont="1" applyFill="1" applyBorder="1"/>
    <xf numFmtId="166" fontId="0" fillId="0" borderId="28" xfId="0" applyNumberFormat="1" applyFill="1" applyBorder="1"/>
    <xf numFmtId="166" fontId="0" fillId="0" borderId="30" xfId="0" applyNumberFormat="1" applyFill="1" applyBorder="1"/>
    <xf numFmtId="0" fontId="0" fillId="0" borderId="31" xfId="0" applyFill="1" applyBorder="1"/>
    <xf numFmtId="0" fontId="11" fillId="0" borderId="31" xfId="0" applyFont="1" applyFill="1" applyBorder="1"/>
    <xf numFmtId="0" fontId="0" fillId="0" borderId="33" xfId="0" applyBorder="1"/>
    <xf numFmtId="0" fontId="1" fillId="8" borderId="0" xfId="0" applyFont="1" applyFill="1"/>
    <xf numFmtId="0" fontId="0" fillId="8" borderId="27" xfId="0" applyFill="1" applyBorder="1"/>
    <xf numFmtId="0" fontId="0" fillId="8" borderId="29" xfId="0" applyFill="1" applyBorder="1"/>
    <xf numFmtId="0" fontId="0" fillId="8" borderId="32" xfId="0" applyFill="1" applyBorder="1"/>
    <xf numFmtId="0" fontId="15" fillId="7" borderId="0" xfId="0" applyFont="1" applyFill="1"/>
    <xf numFmtId="0" fontId="13" fillId="7" borderId="26" xfId="0" applyFont="1" applyFill="1" applyBorder="1"/>
    <xf numFmtId="0" fontId="13" fillId="7" borderId="19" xfId="0" applyFont="1" applyFill="1" applyBorder="1"/>
    <xf numFmtId="0" fontId="13" fillId="7" borderId="31" xfId="0" applyFont="1" applyFill="1" applyBorder="1"/>
    <xf numFmtId="0" fontId="16" fillId="0" borderId="0" xfId="0" quotePrefix="1" applyFont="1"/>
    <xf numFmtId="0" fontId="17" fillId="0" borderId="5" xfId="0" applyFont="1" applyBorder="1"/>
    <xf numFmtId="14" fontId="13" fillId="0" borderId="6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6" fillId="0" borderId="2" xfId="0" quotePrefix="1" applyFont="1" applyBorder="1"/>
    <xf numFmtId="0" fontId="0" fillId="0" borderId="0" xfId="0" quotePrefix="1" applyFont="1" applyFill="1" applyBorder="1" applyAlignment="1">
      <alignment horizontal="right"/>
    </xf>
    <xf numFmtId="0" fontId="0" fillId="0" borderId="7" xfId="0" quotePrefix="1" applyFont="1" applyFill="1" applyBorder="1" applyAlignment="1">
      <alignment horizontal="right"/>
    </xf>
    <xf numFmtId="0" fontId="0" fillId="0" borderId="20" xfId="0" quotePrefix="1" applyFont="1" applyBorder="1" applyAlignment="1">
      <alignment horizontal="right" wrapText="1"/>
    </xf>
  </cellXfs>
  <cellStyles count="3">
    <cellStyle name="Euro" xfId="1"/>
    <cellStyle name="Stand." xfId="0" builtinId="0"/>
    <cellStyle name="Standard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</xdr:row>
      <xdr:rowOff>1</xdr:rowOff>
    </xdr:from>
    <xdr:to>
      <xdr:col>3</xdr:col>
      <xdr:colOff>807720</xdr:colOff>
      <xdr:row>6</xdr:row>
      <xdr:rowOff>152401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48640" y="624841"/>
          <a:ext cx="4564380" cy="6553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showGridLines="0" tabSelected="1" topLeftCell="B1" workbookViewId="0">
      <pane ySplit="1" topLeftCell="A2" activePane="bottomLeft" state="frozen"/>
      <selection pane="bottomLeft" activeCell="K20" sqref="K20"/>
    </sheetView>
  </sheetViews>
  <sheetFormatPr baseColWidth="10" defaultRowHeight="13" x14ac:dyDescent="0.15"/>
  <cols>
    <col min="1" max="1" width="2.5" customWidth="1"/>
    <col min="2" max="2" width="36" customWidth="1"/>
    <col min="3" max="3" width="24.33203125" bestFit="1" customWidth="1"/>
    <col min="4" max="4" width="18.6640625" customWidth="1"/>
    <col min="5" max="5" width="5" customWidth="1"/>
    <col min="6" max="6" width="8.33203125" style="52" hidden="1" customWidth="1"/>
    <col min="7" max="7" width="23.83203125" style="44" hidden="1" customWidth="1"/>
    <col min="10" max="10" width="19.5" customWidth="1"/>
  </cols>
  <sheetData>
    <row r="1" spans="2:7" s="18" customFormat="1" ht="20" x14ac:dyDescent="0.2">
      <c r="B1" s="17" t="s">
        <v>61</v>
      </c>
      <c r="F1" s="6"/>
      <c r="G1" s="44"/>
    </row>
    <row r="2" spans="2:7" ht="16" x14ac:dyDescent="0.2">
      <c r="B2" s="4" t="s">
        <v>60</v>
      </c>
      <c r="F2" s="6"/>
    </row>
    <row r="3" spans="2:7" x14ac:dyDescent="0.15">
      <c r="F3" s="6"/>
    </row>
    <row r="4" spans="2:7" s="1" customFormat="1" x14ac:dyDescent="0.15">
      <c r="F4" s="49"/>
      <c r="G4" s="45"/>
    </row>
    <row r="5" spans="2:7" x14ac:dyDescent="0.15">
      <c r="F5" s="6"/>
    </row>
    <row r="6" spans="2:7" x14ac:dyDescent="0.15">
      <c r="F6" s="43" t="str">
        <f>IF(C11=G6,1,"")</f>
        <v/>
      </c>
      <c r="G6" s="46">
        <v>37363</v>
      </c>
    </row>
    <row r="7" spans="2:7" x14ac:dyDescent="0.15">
      <c r="F7" s="43" t="str">
        <f>IF(C12=G7,1,"")</f>
        <v/>
      </c>
      <c r="G7" s="47">
        <v>0.63888888888888895</v>
      </c>
    </row>
    <row r="8" spans="2:7" x14ac:dyDescent="0.15">
      <c r="F8" s="43" t="str">
        <f>IF(C13=G8,1,"")</f>
        <v/>
      </c>
      <c r="G8" s="48">
        <v>36998.638888888891</v>
      </c>
    </row>
    <row r="9" spans="2:7" x14ac:dyDescent="0.15">
      <c r="B9" s="8" t="s">
        <v>3</v>
      </c>
      <c r="C9" s="9" t="s">
        <v>4</v>
      </c>
      <c r="D9" s="10" t="s">
        <v>5</v>
      </c>
      <c r="F9" s="6"/>
    </row>
    <row r="10" spans="2:7" x14ac:dyDescent="0.15">
      <c r="B10" s="11"/>
      <c r="C10" s="2"/>
      <c r="D10" s="12"/>
      <c r="F10" s="6"/>
    </row>
    <row r="11" spans="2:7" x14ac:dyDescent="0.15">
      <c r="B11" s="11" t="s">
        <v>6</v>
      </c>
      <c r="C11" s="63"/>
      <c r="D11" s="14">
        <f>C11</f>
        <v>0</v>
      </c>
      <c r="E11" t="s">
        <v>72</v>
      </c>
      <c r="F11" s="6"/>
    </row>
    <row r="12" spans="2:7" x14ac:dyDescent="0.15">
      <c r="B12" s="11" t="s">
        <v>7</v>
      </c>
      <c r="C12" s="63"/>
      <c r="D12" s="14">
        <f>C12</f>
        <v>0</v>
      </c>
      <c r="E12" t="s">
        <v>73</v>
      </c>
      <c r="F12" s="6"/>
    </row>
    <row r="13" spans="2:7" x14ac:dyDescent="0.15">
      <c r="B13" s="13" t="s">
        <v>8</v>
      </c>
      <c r="C13" s="64"/>
      <c r="D13" s="15">
        <f>C13</f>
        <v>0</v>
      </c>
      <c r="E13" t="s">
        <v>74</v>
      </c>
      <c r="F13" s="6"/>
    </row>
    <row r="14" spans="2:7" x14ac:dyDescent="0.15">
      <c r="B14" s="82"/>
      <c r="C14" s="82"/>
      <c r="D14" s="82"/>
      <c r="F14" s="6"/>
    </row>
    <row r="16" spans="2:7" ht="38.25" customHeight="1" x14ac:dyDescent="0.2">
      <c r="B16" s="4" t="s">
        <v>19</v>
      </c>
      <c r="F16" s="50"/>
    </row>
    <row r="17" spans="2:7" x14ac:dyDescent="0.15">
      <c r="F17" s="6"/>
    </row>
    <row r="18" spans="2:7" ht="28.5" customHeight="1" x14ac:dyDescent="0.15">
      <c r="B18" s="20" t="s">
        <v>11</v>
      </c>
      <c r="F18" s="6"/>
    </row>
    <row r="19" spans="2:7" x14ac:dyDescent="0.15">
      <c r="F19" s="6"/>
    </row>
    <row r="20" spans="2:7" x14ac:dyDescent="0.15">
      <c r="B20" t="s">
        <v>10</v>
      </c>
      <c r="F20" s="6"/>
    </row>
    <row r="21" spans="2:7" x14ac:dyDescent="0.15">
      <c r="F21" s="6"/>
    </row>
    <row r="22" spans="2:7" x14ac:dyDescent="0.15">
      <c r="B22" s="16" t="s">
        <v>6</v>
      </c>
      <c r="C22" s="19" t="s">
        <v>15</v>
      </c>
      <c r="F22" s="6"/>
    </row>
    <row r="23" spans="2:7" x14ac:dyDescent="0.15">
      <c r="B23" s="11"/>
      <c r="C23" s="12"/>
      <c r="F23" s="6"/>
    </row>
    <row r="24" spans="2:7" x14ac:dyDescent="0.15">
      <c r="B24" s="59">
        <f ca="1">TODAY()</f>
        <v>42795</v>
      </c>
      <c r="C24" s="65"/>
      <c r="D24" s="22" t="s">
        <v>16</v>
      </c>
      <c r="F24" s="43" t="str">
        <f ca="1">IF(C24=G24,1,"")</f>
        <v/>
      </c>
      <c r="G24" s="51">
        <f ca="1">B24+10</f>
        <v>42805</v>
      </c>
    </row>
    <row r="26" spans="2:7" ht="30" customHeight="1" x14ac:dyDescent="0.15">
      <c r="B26" s="20" t="s">
        <v>12</v>
      </c>
    </row>
    <row r="27" spans="2:7" ht="14.25" customHeight="1" x14ac:dyDescent="0.15"/>
    <row r="28" spans="2:7" x14ac:dyDescent="0.15">
      <c r="B28" t="s">
        <v>17</v>
      </c>
      <c r="C28" s="59">
        <f ca="1">TODAY()</f>
        <v>42795</v>
      </c>
    </row>
    <row r="29" spans="2:7" x14ac:dyDescent="0.15">
      <c r="C29" s="66"/>
      <c r="D29" s="22" t="s">
        <v>13</v>
      </c>
      <c r="F29" s="43" t="str">
        <f t="shared" ref="F29:F34" ca="1" si="0">IF(C29=G29,1,"")</f>
        <v/>
      </c>
      <c r="G29" s="51">
        <f ca="1">C28+7</f>
        <v>42802</v>
      </c>
    </row>
    <row r="30" spans="2:7" x14ac:dyDescent="0.15">
      <c r="C30" s="66"/>
      <c r="D30" s="3"/>
      <c r="F30" s="43" t="str">
        <f t="shared" ca="1" si="0"/>
        <v/>
      </c>
      <c r="G30" s="51">
        <f ca="1">G29+7</f>
        <v>42809</v>
      </c>
    </row>
    <row r="31" spans="2:7" x14ac:dyDescent="0.15">
      <c r="C31" s="66"/>
      <c r="D31" s="3"/>
      <c r="F31" s="43" t="str">
        <f t="shared" ca="1" si="0"/>
        <v/>
      </c>
      <c r="G31" s="51">
        <f ca="1">G30+7</f>
        <v>42816</v>
      </c>
    </row>
    <row r="32" spans="2:7" x14ac:dyDescent="0.15">
      <c r="C32" s="66"/>
      <c r="D32" s="3"/>
      <c r="F32" s="43" t="str">
        <f t="shared" ca="1" si="0"/>
        <v/>
      </c>
      <c r="G32" s="51">
        <f ca="1">G31+7</f>
        <v>42823</v>
      </c>
    </row>
    <row r="33" spans="2:7" x14ac:dyDescent="0.15">
      <c r="C33" s="66"/>
      <c r="D33" s="3"/>
      <c r="F33" s="43" t="str">
        <f t="shared" ca="1" si="0"/>
        <v/>
      </c>
      <c r="G33" s="51">
        <f ca="1">G32+7</f>
        <v>42830</v>
      </c>
    </row>
    <row r="34" spans="2:7" x14ac:dyDescent="0.15">
      <c r="C34" s="66"/>
      <c r="D34" s="3"/>
      <c r="F34" s="43" t="str">
        <f t="shared" ca="1" si="0"/>
        <v/>
      </c>
      <c r="G34" s="51">
        <f ca="1">G33+7</f>
        <v>42837</v>
      </c>
    </row>
    <row r="36" spans="2:7" ht="19.5" customHeight="1" x14ac:dyDescent="0.15">
      <c r="B36" s="20" t="s">
        <v>18</v>
      </c>
    </row>
    <row r="37" spans="2:7" ht="18.75" customHeight="1" x14ac:dyDescent="0.15">
      <c r="B37" t="s">
        <v>1</v>
      </c>
    </row>
    <row r="38" spans="2:7" x14ac:dyDescent="0.15">
      <c r="B38" s="21"/>
    </row>
    <row r="39" spans="2:7" x14ac:dyDescent="0.15">
      <c r="B39" s="60">
        <v>42769.75</v>
      </c>
      <c r="G39" s="53"/>
    </row>
    <row r="40" spans="2:7" x14ac:dyDescent="0.15">
      <c r="B40" s="42"/>
      <c r="C40" s="22" t="s">
        <v>14</v>
      </c>
      <c r="F40" s="43" t="str">
        <f>IF(B40=G40,1,"")</f>
        <v/>
      </c>
      <c r="G40" s="53">
        <f>B39+2+"2:00"</f>
        <v>42771.833333333336</v>
      </c>
    </row>
    <row r="42" spans="2:7" x14ac:dyDescent="0.15">
      <c r="B42" s="20"/>
    </row>
    <row r="43" spans="2:7" ht="16" x14ac:dyDescent="0.2">
      <c r="B43" s="4" t="s">
        <v>20</v>
      </c>
    </row>
    <row r="45" spans="2:7" x14ac:dyDescent="0.15">
      <c r="B45" s="22" t="s">
        <v>21</v>
      </c>
    </row>
    <row r="47" spans="2:7" x14ac:dyDescent="0.15">
      <c r="B47" t="s">
        <v>22</v>
      </c>
    </row>
    <row r="49" spans="2:9" x14ac:dyDescent="0.15">
      <c r="B49" s="23" t="s">
        <v>23</v>
      </c>
      <c r="C49" s="61">
        <f ca="1">TODAY()</f>
        <v>42795</v>
      </c>
      <c r="D49" s="24"/>
    </row>
    <row r="50" spans="2:9" x14ac:dyDescent="0.15">
      <c r="B50" s="25" t="s">
        <v>24</v>
      </c>
      <c r="C50" s="62">
        <v>42821</v>
      </c>
      <c r="D50" s="26"/>
    </row>
    <row r="51" spans="2:9" x14ac:dyDescent="0.15">
      <c r="B51" s="25"/>
      <c r="C51" s="29"/>
      <c r="D51" s="26"/>
    </row>
    <row r="52" spans="2:9" x14ac:dyDescent="0.15">
      <c r="B52" s="25" t="s">
        <v>2</v>
      </c>
      <c r="C52" s="67"/>
      <c r="D52" s="26" t="s">
        <v>25</v>
      </c>
      <c r="F52" s="43" t="str">
        <f>IF(C52=G52,1,"")</f>
        <v/>
      </c>
      <c r="G52" s="54">
        <v>55</v>
      </c>
    </row>
    <row r="53" spans="2:9" x14ac:dyDescent="0.15">
      <c r="B53" s="27"/>
      <c r="C53" s="39"/>
      <c r="D53" s="28" t="s">
        <v>26</v>
      </c>
      <c r="E53" t="s">
        <v>75</v>
      </c>
      <c r="F53" s="43" t="str">
        <f ca="1">IF(C53=(C50-C49)/7,1,"")</f>
        <v/>
      </c>
      <c r="G53" s="44">
        <f>INT(C52/7)</f>
        <v>0</v>
      </c>
      <c r="H53" s="39"/>
      <c r="I53" t="s">
        <v>76</v>
      </c>
    </row>
    <row r="57" spans="2:9" hidden="1" x14ac:dyDescent="0.15">
      <c r="E57" t="s">
        <v>38</v>
      </c>
      <c r="F57" s="52" t="e">
        <f>SUM(F6:F8,#REF!,#REF!,#REF!,F24,F29:F34,F40,F52:F53)</f>
        <v>#REF!</v>
      </c>
    </row>
    <row r="58" spans="2:9" ht="65" hidden="1" x14ac:dyDescent="0.15">
      <c r="E58" s="58" t="s">
        <v>39</v>
      </c>
      <c r="F58" s="43">
        <v>17</v>
      </c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showGridLines="0" workbookViewId="0">
      <pane ySplit="1" topLeftCell="A18" activePane="bottomLeft" state="frozen"/>
      <selection pane="bottomLeft" activeCell="F23" sqref="F23:K25"/>
    </sheetView>
  </sheetViews>
  <sheetFormatPr baseColWidth="10" defaultRowHeight="13" x14ac:dyDescent="0.15"/>
  <cols>
    <col min="1" max="1" width="3.33203125" customWidth="1"/>
    <col min="2" max="2" width="28.33203125" customWidth="1"/>
    <col min="3" max="3" width="24.5" bestFit="1" customWidth="1"/>
    <col min="4" max="4" width="29.83203125" bestFit="1" customWidth="1"/>
    <col min="5" max="5" width="22" customWidth="1"/>
    <col min="6" max="6" width="27.83203125" bestFit="1" customWidth="1"/>
    <col min="7" max="7" width="32.83203125" bestFit="1" customWidth="1"/>
    <col min="8" max="8" width="11.5" style="6" hidden="1" customWidth="1"/>
    <col min="9" max="9" width="15.33203125" style="44" hidden="1" customWidth="1"/>
  </cols>
  <sheetData>
    <row r="1" spans="2:9" s="18" customFormat="1" ht="20" x14ac:dyDescent="0.2">
      <c r="B1" s="17" t="s">
        <v>9</v>
      </c>
      <c r="H1" s="6"/>
      <c r="I1" s="44"/>
    </row>
    <row r="2" spans="2:9" ht="16" x14ac:dyDescent="0.2">
      <c r="B2" s="4" t="s">
        <v>31</v>
      </c>
    </row>
    <row r="3" spans="2:9" x14ac:dyDescent="0.15">
      <c r="I3" s="46"/>
    </row>
    <row r="4" spans="2:9" ht="16" x14ac:dyDescent="0.2">
      <c r="B4" s="116" t="s">
        <v>62</v>
      </c>
      <c r="C4" s="40"/>
      <c r="D4" t="s">
        <v>27</v>
      </c>
      <c r="H4" s="43">
        <f ca="1">IF(C4=I4,1,0)</f>
        <v>0</v>
      </c>
      <c r="I4" s="46">
        <f ca="1">TODAY()</f>
        <v>42795</v>
      </c>
    </row>
    <row r="5" spans="2:9" x14ac:dyDescent="0.15">
      <c r="B5" s="117"/>
      <c r="D5" s="12"/>
    </row>
    <row r="6" spans="2:9" ht="16" x14ac:dyDescent="0.2">
      <c r="B6" s="116" t="s">
        <v>63</v>
      </c>
      <c r="C6" s="41"/>
      <c r="D6" t="s">
        <v>64</v>
      </c>
      <c r="H6" s="43">
        <f ca="1">IF(C6=I6,1,0)</f>
        <v>0</v>
      </c>
      <c r="I6" s="44">
        <f ca="1">YEAR(TODAY())</f>
        <v>2017</v>
      </c>
    </row>
    <row r="7" spans="2:9" ht="16" x14ac:dyDescent="0.2">
      <c r="B7" s="116" t="s">
        <v>66</v>
      </c>
      <c r="C7" s="41"/>
      <c r="D7" t="s">
        <v>65</v>
      </c>
      <c r="H7" s="43">
        <f ca="1">IF(C7=I7,1,0)</f>
        <v>0</v>
      </c>
      <c r="I7" s="44">
        <f ca="1">MONTH(TODAY())</f>
        <v>3</v>
      </c>
    </row>
    <row r="8" spans="2:9" ht="16" x14ac:dyDescent="0.2">
      <c r="B8" s="116" t="s">
        <v>67</v>
      </c>
      <c r="C8" s="65"/>
      <c r="D8" t="s">
        <v>28</v>
      </c>
      <c r="H8" s="43">
        <f ca="1">IF(C8=I8,1,0)</f>
        <v>0</v>
      </c>
      <c r="I8" s="44">
        <f ca="1">DAY(TODAY())</f>
        <v>1</v>
      </c>
    </row>
    <row r="9" spans="2:9" x14ac:dyDescent="0.15">
      <c r="B9" s="55"/>
      <c r="C9" s="56"/>
    </row>
    <row r="10" spans="2:9" ht="26" customHeight="1" x14ac:dyDescent="0.2">
      <c r="B10" s="116" t="s">
        <v>68</v>
      </c>
      <c r="C10" s="20" t="s">
        <v>69</v>
      </c>
      <c r="E10" s="20"/>
      <c r="F10" s="20"/>
    </row>
    <row r="11" spans="2:9" x14ac:dyDescent="0.15">
      <c r="B11" s="57"/>
      <c r="C11" s="20" t="s">
        <v>70</v>
      </c>
      <c r="E11" s="20"/>
      <c r="F11" s="20"/>
    </row>
    <row r="12" spans="2:9" x14ac:dyDescent="0.15">
      <c r="B12" s="123" t="s">
        <v>77</v>
      </c>
      <c r="C12" s="68"/>
      <c r="D12" s="30" t="s">
        <v>0</v>
      </c>
      <c r="E12" s="30"/>
      <c r="F12" s="30"/>
      <c r="H12" s="43">
        <f t="shared" ref="H12:H14" ca="1" si="0">IF(C12=I12,1,0)</f>
        <v>0</v>
      </c>
      <c r="I12" s="44">
        <f ca="1">WEEKDAY(TODAY(),1)</f>
        <v>4</v>
      </c>
    </row>
    <row r="13" spans="2:9" x14ac:dyDescent="0.15">
      <c r="B13" s="123" t="s">
        <v>78</v>
      </c>
      <c r="C13" s="93"/>
      <c r="D13" s="92" t="s">
        <v>30</v>
      </c>
      <c r="E13" s="92" t="s">
        <v>53</v>
      </c>
      <c r="F13" s="30"/>
      <c r="H13" s="43">
        <f t="shared" ca="1" si="0"/>
        <v>0</v>
      </c>
      <c r="I13" s="44">
        <f ca="1">WEEKDAY(TODAY(),2)</f>
        <v>3</v>
      </c>
    </row>
    <row r="14" spans="2:9" x14ac:dyDescent="0.15">
      <c r="B14" s="123" t="s">
        <v>78</v>
      </c>
      <c r="C14" s="65"/>
      <c r="D14" s="30" t="s">
        <v>29</v>
      </c>
      <c r="E14" s="30"/>
      <c r="F14" s="30"/>
      <c r="H14" s="43">
        <f t="shared" ca="1" si="0"/>
        <v>0</v>
      </c>
      <c r="I14" s="44">
        <f ca="1">WEEKDAY(TODAY(),3)</f>
        <v>2</v>
      </c>
    </row>
    <row r="18" spans="2:10" x14ac:dyDescent="0.15">
      <c r="B18" s="119" t="s">
        <v>81</v>
      </c>
      <c r="C18" s="37">
        <f ca="1">DAY(TODAY())</f>
        <v>1</v>
      </c>
    </row>
    <row r="19" spans="2:10" x14ac:dyDescent="0.15">
      <c r="B19" s="33" t="s">
        <v>40</v>
      </c>
      <c r="C19" s="37">
        <f ca="1">MONTH(TODAY())</f>
        <v>3</v>
      </c>
    </row>
    <row r="20" spans="2:10" x14ac:dyDescent="0.15">
      <c r="B20" s="33" t="s">
        <v>37</v>
      </c>
      <c r="C20" s="37">
        <v>1990</v>
      </c>
    </row>
    <row r="21" spans="2:10" x14ac:dyDescent="0.15">
      <c r="B21" s="5"/>
      <c r="C21" s="36"/>
    </row>
    <row r="22" spans="2:10" ht="16" x14ac:dyDescent="0.2">
      <c r="B22" s="116" t="s">
        <v>71</v>
      </c>
      <c r="C22" s="19"/>
    </row>
    <row r="23" spans="2:10" x14ac:dyDescent="0.15">
      <c r="B23" s="73"/>
      <c r="C23" s="118" t="s">
        <v>79</v>
      </c>
    </row>
    <row r="24" spans="2:10" x14ac:dyDescent="0.15">
      <c r="B24" s="122" t="s">
        <v>80</v>
      </c>
      <c r="C24" s="74"/>
    </row>
    <row r="25" spans="2:10" ht="16" x14ac:dyDescent="0.2">
      <c r="B25" s="34"/>
      <c r="C25" s="5"/>
      <c r="D25" s="5"/>
      <c r="E25" s="5"/>
    </row>
    <row r="26" spans="2:10" x14ac:dyDescent="0.15">
      <c r="B26" s="5"/>
      <c r="C26" s="5"/>
      <c r="D26" s="5"/>
      <c r="E26" s="5"/>
      <c r="F26" s="1" t="s">
        <v>59</v>
      </c>
    </row>
    <row r="27" spans="2:10" ht="16" x14ac:dyDescent="0.2">
      <c r="B27" s="120" t="s">
        <v>82</v>
      </c>
      <c r="C27" s="118" t="s">
        <v>84</v>
      </c>
      <c r="D27" s="81" t="s">
        <v>83</v>
      </c>
      <c r="E27" s="35"/>
      <c r="G27" s="112" t="s">
        <v>58</v>
      </c>
      <c r="J27" s="95"/>
    </row>
    <row r="28" spans="2:10" x14ac:dyDescent="0.15">
      <c r="B28" s="91">
        <f ca="1">TODAY()</f>
        <v>42795</v>
      </c>
      <c r="D28" s="37"/>
      <c r="E28" s="38"/>
      <c r="G28" s="112" t="s">
        <v>54</v>
      </c>
      <c r="H28" s="94" t="s">
        <v>55</v>
      </c>
      <c r="I28" s="94" t="s">
        <v>56</v>
      </c>
      <c r="J28" s="108" t="s">
        <v>57</v>
      </c>
    </row>
    <row r="29" spans="2:10" ht="14" thickBot="1" x14ac:dyDescent="0.2">
      <c r="B29" s="121" t="s">
        <v>87</v>
      </c>
      <c r="C29" s="65"/>
      <c r="D29" s="37"/>
      <c r="E29" s="38"/>
      <c r="G29" s="72"/>
      <c r="J29" s="95"/>
    </row>
    <row r="30" spans="2:10" x14ac:dyDescent="0.15">
      <c r="B30" s="33"/>
      <c r="D30" s="37"/>
      <c r="E30" s="38"/>
      <c r="F30" s="100">
        <v>42366</v>
      </c>
      <c r="G30" s="113">
        <f>WEEKNUM(F30,21)</f>
        <v>53</v>
      </c>
      <c r="H30" s="101"/>
      <c r="I30" s="102"/>
      <c r="J30" s="109">
        <f>WEEKNUM(F30,2)</f>
        <v>53</v>
      </c>
    </row>
    <row r="31" spans="2:10" x14ac:dyDescent="0.15">
      <c r="B31" s="119"/>
      <c r="D31" s="37"/>
      <c r="E31" s="38"/>
      <c r="F31" s="103">
        <v>42367</v>
      </c>
      <c r="G31" s="114">
        <f>WEEKNUM(F31,21)</f>
        <v>53</v>
      </c>
      <c r="H31" s="97"/>
      <c r="I31" s="98"/>
      <c r="J31" s="110">
        <f>WEEKNUM(F31,2)</f>
        <v>53</v>
      </c>
    </row>
    <row r="32" spans="2:10" x14ac:dyDescent="0.15">
      <c r="B32" s="71" t="s">
        <v>41</v>
      </c>
      <c r="D32" s="37"/>
      <c r="E32" s="38"/>
      <c r="F32" s="103">
        <v>42368</v>
      </c>
      <c r="G32" s="114">
        <f t="shared" ref="G32:G43" si="1">WEEKNUM(F32,21)</f>
        <v>53</v>
      </c>
      <c r="H32" s="97">
        <f ca="1">IF(C42=I32,1,0)</f>
        <v>0</v>
      </c>
      <c r="I32" s="99">
        <f ca="1">TODAY()-$C$40</f>
        <v>16676</v>
      </c>
      <c r="J32" s="110">
        <f t="shared" ref="J32:J37" si="2">WEEKNUM(F32,2)</f>
        <v>53</v>
      </c>
    </row>
    <row r="33" spans="2:10" ht="16" x14ac:dyDescent="0.2">
      <c r="B33" s="116" t="s">
        <v>85</v>
      </c>
      <c r="D33" s="37"/>
      <c r="E33" s="38"/>
      <c r="F33" s="103">
        <v>42369</v>
      </c>
      <c r="G33" s="114">
        <f t="shared" si="1"/>
        <v>53</v>
      </c>
      <c r="H33" s="97">
        <f ca="1">IF(C43=I33,1,0)</f>
        <v>0</v>
      </c>
      <c r="I33" s="98">
        <f ca="1">(TODAY()-C40)/365</f>
        <v>45.68767123287671</v>
      </c>
      <c r="J33" s="110">
        <f t="shared" si="2"/>
        <v>53</v>
      </c>
    </row>
    <row r="34" spans="2:10" x14ac:dyDescent="0.15">
      <c r="B34" s="71" t="s">
        <v>42</v>
      </c>
      <c r="D34" s="37"/>
      <c r="E34" s="38"/>
      <c r="F34" s="103">
        <v>42370</v>
      </c>
      <c r="G34" s="114">
        <f t="shared" si="1"/>
        <v>53</v>
      </c>
      <c r="H34" s="97">
        <f ca="1">IF(C44=I34,1,0)</f>
        <v>0</v>
      </c>
      <c r="I34" s="98">
        <f ca="1">(TODAY()-C40)/30</f>
        <v>555.86666666666667</v>
      </c>
      <c r="J34" s="110">
        <f t="shared" si="2"/>
        <v>1</v>
      </c>
    </row>
    <row r="35" spans="2:10" ht="16" x14ac:dyDescent="0.2">
      <c r="B35" s="116" t="s">
        <v>86</v>
      </c>
      <c r="D35" s="37"/>
      <c r="E35" s="38"/>
      <c r="F35" s="103">
        <v>42371</v>
      </c>
      <c r="G35" s="114">
        <f t="shared" si="1"/>
        <v>53</v>
      </c>
      <c r="H35" s="97">
        <f ca="1">IF(C45=I35,1,0)</f>
        <v>0</v>
      </c>
      <c r="I35" s="98">
        <f ca="1">(TODAY()-C40)/7</f>
        <v>2382.2857142857142</v>
      </c>
      <c r="J35" s="110">
        <f t="shared" si="2"/>
        <v>1</v>
      </c>
    </row>
    <row r="36" spans="2:10" ht="14" thickBot="1" x14ac:dyDescent="0.2">
      <c r="B36" s="71"/>
      <c r="D36" s="37"/>
      <c r="E36" s="38"/>
      <c r="F36" s="104">
        <v>42372</v>
      </c>
      <c r="G36" s="115">
        <f t="shared" si="1"/>
        <v>53</v>
      </c>
      <c r="H36" s="105"/>
      <c r="I36" s="106"/>
      <c r="J36" s="111">
        <f t="shared" si="2"/>
        <v>1</v>
      </c>
    </row>
    <row r="37" spans="2:10" ht="16" x14ac:dyDescent="0.2">
      <c r="B37" s="4"/>
      <c r="D37" s="37"/>
      <c r="E37" s="38"/>
      <c r="F37" s="100">
        <v>42373</v>
      </c>
      <c r="G37" s="113">
        <f t="shared" si="1"/>
        <v>1</v>
      </c>
      <c r="H37" s="101"/>
      <c r="I37" s="102"/>
      <c r="J37" s="109">
        <f t="shared" si="2"/>
        <v>2</v>
      </c>
    </row>
    <row r="38" spans="2:10" x14ac:dyDescent="0.15">
      <c r="D38" s="37"/>
      <c r="E38" s="38"/>
      <c r="F38" s="103">
        <v>42374</v>
      </c>
      <c r="G38" s="114">
        <f t="shared" si="1"/>
        <v>1</v>
      </c>
      <c r="H38" s="97"/>
      <c r="I38" s="98"/>
      <c r="J38" s="110">
        <f t="shared" ref="J38:J43" si="3">WEEKNUM(F38,2)</f>
        <v>2</v>
      </c>
    </row>
    <row r="39" spans="2:10" x14ac:dyDescent="0.15">
      <c r="B39" s="5"/>
      <c r="C39" s="36"/>
      <c r="D39" s="37"/>
      <c r="E39" s="38"/>
      <c r="F39" s="103">
        <v>42375</v>
      </c>
      <c r="G39" s="114">
        <f t="shared" si="1"/>
        <v>1</v>
      </c>
      <c r="H39" s="97"/>
      <c r="I39" s="98"/>
      <c r="J39" s="110">
        <f t="shared" si="3"/>
        <v>2</v>
      </c>
    </row>
    <row r="40" spans="2:10" x14ac:dyDescent="0.15">
      <c r="B40" t="s">
        <v>32</v>
      </c>
      <c r="C40" s="7">
        <v>26119</v>
      </c>
      <c r="F40" s="103">
        <v>42376</v>
      </c>
      <c r="G40" s="114">
        <f t="shared" si="1"/>
        <v>1</v>
      </c>
      <c r="H40" s="97"/>
      <c r="I40" s="98"/>
      <c r="J40" s="110">
        <f t="shared" si="3"/>
        <v>2</v>
      </c>
    </row>
    <row r="41" spans="2:10" x14ac:dyDescent="0.15">
      <c r="E41" s="7"/>
      <c r="F41" s="103">
        <v>42377</v>
      </c>
      <c r="G41" s="114">
        <f t="shared" si="1"/>
        <v>1</v>
      </c>
      <c r="H41" s="97"/>
      <c r="I41" s="98"/>
      <c r="J41" s="110">
        <f t="shared" si="3"/>
        <v>2</v>
      </c>
    </row>
    <row r="42" spans="2:10" x14ac:dyDescent="0.15">
      <c r="B42" s="23" t="s">
        <v>33</v>
      </c>
      <c r="C42" s="69"/>
      <c r="D42" s="31" t="s">
        <v>34</v>
      </c>
      <c r="E42" s="31"/>
      <c r="F42" s="103">
        <v>42378</v>
      </c>
      <c r="G42" s="114">
        <f t="shared" si="1"/>
        <v>1</v>
      </c>
      <c r="H42" s="97"/>
      <c r="I42" s="98"/>
      <c r="J42" s="110">
        <f t="shared" si="3"/>
        <v>2</v>
      </c>
    </row>
    <row r="43" spans="2:10" ht="14" thickBot="1" x14ac:dyDescent="0.2">
      <c r="B43" s="25"/>
      <c r="C43" s="70"/>
      <c r="D43" s="29" t="s">
        <v>36</v>
      </c>
      <c r="E43" s="29"/>
      <c r="F43" s="104">
        <v>42379</v>
      </c>
      <c r="G43" s="115">
        <f t="shared" si="1"/>
        <v>1</v>
      </c>
      <c r="H43" s="105"/>
      <c r="I43" s="106"/>
      <c r="J43" s="111">
        <f t="shared" si="3"/>
        <v>2</v>
      </c>
    </row>
    <row r="44" spans="2:10" x14ac:dyDescent="0.15">
      <c r="B44" s="25"/>
      <c r="C44" s="70"/>
      <c r="D44" s="80" t="s">
        <v>51</v>
      </c>
      <c r="E44" s="29"/>
      <c r="F44" s="107"/>
      <c r="G44" s="96"/>
    </row>
    <row r="45" spans="2:10" x14ac:dyDescent="0.15">
      <c r="B45" s="27"/>
      <c r="C45" s="39"/>
      <c r="D45" s="32" t="s">
        <v>35</v>
      </c>
      <c r="E45" s="32"/>
      <c r="F45" s="32"/>
      <c r="G45" s="28"/>
    </row>
    <row r="49" spans="2:5" x14ac:dyDescent="0.15">
      <c r="B49" s="75" t="s">
        <v>43</v>
      </c>
      <c r="C49" s="76" t="s">
        <v>44</v>
      </c>
      <c r="D49" s="77" t="s">
        <v>33</v>
      </c>
    </row>
    <row r="50" spans="2:5" x14ac:dyDescent="0.15">
      <c r="B50" s="11" t="s">
        <v>45</v>
      </c>
      <c r="C50" s="78">
        <v>32895</v>
      </c>
      <c r="D50" s="41"/>
    </row>
    <row r="51" spans="2:5" x14ac:dyDescent="0.15">
      <c r="B51" s="11" t="s">
        <v>46</v>
      </c>
      <c r="C51" s="78">
        <v>31179</v>
      </c>
      <c r="D51" s="41"/>
    </row>
    <row r="52" spans="2:5" x14ac:dyDescent="0.15">
      <c r="B52" s="11" t="s">
        <v>47</v>
      </c>
      <c r="C52" s="78">
        <v>32111</v>
      </c>
      <c r="D52" s="41"/>
    </row>
    <row r="53" spans="2:5" x14ac:dyDescent="0.15">
      <c r="B53" s="11" t="s">
        <v>48</v>
      </c>
      <c r="C53" s="78">
        <v>30921</v>
      </c>
      <c r="D53" s="41"/>
    </row>
    <row r="54" spans="2:5" x14ac:dyDescent="0.15">
      <c r="B54" s="11" t="s">
        <v>49</v>
      </c>
      <c r="C54" s="78">
        <v>30042</v>
      </c>
      <c r="D54" s="41"/>
    </row>
    <row r="55" spans="2:5" x14ac:dyDescent="0.15">
      <c r="B55" s="13" t="s">
        <v>50</v>
      </c>
      <c r="C55" s="79">
        <v>31601</v>
      </c>
      <c r="D55" s="65"/>
    </row>
    <row r="59" spans="2:5" x14ac:dyDescent="0.15">
      <c r="B59" s="75" t="s">
        <v>44</v>
      </c>
      <c r="C59" s="83" t="s">
        <v>41</v>
      </c>
      <c r="D59" s="83" t="s">
        <v>42</v>
      </c>
      <c r="E59" s="84" t="s">
        <v>52</v>
      </c>
    </row>
    <row r="60" spans="2:5" x14ac:dyDescent="0.15">
      <c r="B60" s="85">
        <v>25959</v>
      </c>
      <c r="C60" s="86"/>
      <c r="D60" s="86"/>
      <c r="E60" s="87"/>
    </row>
    <row r="61" spans="2:5" x14ac:dyDescent="0.15">
      <c r="B61" s="85">
        <v>38306</v>
      </c>
      <c r="C61" s="86"/>
      <c r="D61" s="86"/>
      <c r="E61" s="87"/>
    </row>
    <row r="62" spans="2:5" x14ac:dyDescent="0.15">
      <c r="B62" s="85">
        <v>37942</v>
      </c>
      <c r="C62" s="86"/>
      <c r="D62" s="86"/>
      <c r="E62" s="87"/>
    </row>
    <row r="63" spans="2:5" x14ac:dyDescent="0.15">
      <c r="B63" s="85">
        <v>24524</v>
      </c>
      <c r="C63" s="86"/>
      <c r="D63" s="86"/>
      <c r="E63" s="87"/>
    </row>
    <row r="64" spans="2:5" x14ac:dyDescent="0.15">
      <c r="B64" s="88">
        <v>20294</v>
      </c>
      <c r="C64" s="89"/>
      <c r="D64" s="89"/>
      <c r="E64" s="9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Grundlagen</vt:lpstr>
      <vt:lpstr>Datumsfunktionen</vt:lpstr>
    </vt:vector>
  </TitlesOfParts>
  <Company>Kantonsschule 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Cristina Nezel</cp:lastModifiedBy>
  <dcterms:created xsi:type="dcterms:W3CDTF">2005-01-26T14:09:59Z</dcterms:created>
  <dcterms:modified xsi:type="dcterms:W3CDTF">2017-03-02T14:29:57Z</dcterms:modified>
</cp:coreProperties>
</file>